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ELŻBIETA\przetarg konstrukcje stalowe\Nowy folder\Zamieszczone\"/>
    </mc:Choice>
  </mc:AlternateContent>
  <bookViews>
    <workbookView xWindow="0" yWindow="0" windowWidth="28800" windowHeight="12435" tabRatio="1000" firstSheet="1" activeTab="1"/>
  </bookViews>
  <sheets>
    <sheet name="Dodatki do obok" sheetId="3" state="hidden" r:id="rId1"/>
    <sheet name="Zestawienie materiałów" sheetId="38" r:id="rId2"/>
  </sheets>
  <externalReferences>
    <externalReference r:id="rId3"/>
  </externalReferences>
  <definedNames>
    <definedName name="b.3">'[1]3'!$G$60</definedName>
    <definedName name="dd2.9">'[1]2.9'!$G$129</definedName>
    <definedName name="dg2.8">'[1]2.8'!$G$78</definedName>
    <definedName name="dp2.5">'[1]2.5'!$G$68</definedName>
    <definedName name="dp2.6">'[1]2.6'!$G$65</definedName>
    <definedName name="dp2.7">'[1]2.7'!$G$57</definedName>
    <definedName name="katalog" localSheetId="0">'Dodatki do obok'!#REF!</definedName>
    <definedName name="katalog_1" localSheetId="0">'Dodatki do obok'!#REF!</definedName>
    <definedName name="katalog_2" localSheetId="0">'Dodatki do obok'!$B$3:$F$12</definedName>
    <definedName name="katalog_3" localSheetId="0">'Dodatki do obok'!$B$3:$G$12</definedName>
    <definedName name="ko.1">'[1]1'!$G$28</definedName>
    <definedName name="_xlnm.Print_Area" localSheetId="0">'Dodatki do obok'!$A$1:$I$13</definedName>
    <definedName name="s.2.1">'[1]2.1'!$G$199</definedName>
    <definedName name="_xlnm.Print_Titles" localSheetId="0">'Dodatki do obok'!$3:$6</definedName>
    <definedName name="wk2.3">'[1]2.3'!$G$110</definedName>
    <definedName name="wp2.4">'[1]2.4'!$G$109</definedName>
    <definedName name="wt2.2">'[1]2.2'!$G$113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38" l="1"/>
  <c r="F15" i="38" l="1"/>
  <c r="H8" i="38"/>
  <c r="H9" i="38"/>
  <c r="G10" i="38"/>
  <c r="H10" i="38"/>
  <c r="G6" i="38"/>
  <c r="I6" i="38" s="1"/>
  <c r="G18" i="38"/>
  <c r="I10" i="38" l="1"/>
  <c r="H12" i="38"/>
  <c r="G12" i="38"/>
  <c r="G13" i="38"/>
  <c r="H13" i="38"/>
  <c r="H18" i="38"/>
  <c r="G17" i="38"/>
  <c r="H17" i="38"/>
  <c r="G16" i="38"/>
  <c r="H16" i="38"/>
  <c r="H15" i="38"/>
  <c r="G15" i="38"/>
  <c r="I15" i="38" s="1"/>
  <c r="G14" i="38"/>
  <c r="H14" i="38"/>
  <c r="H11" i="38"/>
  <c r="G11" i="38"/>
  <c r="G9" i="38"/>
  <c r="G8" i="38"/>
  <c r="G7" i="38"/>
  <c r="I7" i="38" s="1"/>
  <c r="P9" i="38"/>
  <c r="I13" i="38" l="1"/>
  <c r="I8" i="38"/>
  <c r="I16" i="38"/>
  <c r="I12" i="38"/>
  <c r="I11" i="38"/>
  <c r="I18" i="38"/>
  <c r="I14" i="38"/>
  <c r="I17" i="38"/>
  <c r="I9" i="38"/>
  <c r="I10" i="3"/>
  <c r="I12" i="3" l="1"/>
  <c r="I8" i="3"/>
  <c r="I9" i="3"/>
  <c r="I13" i="3" l="1"/>
</calcChain>
</file>

<file path=xl/connections.xml><?xml version="1.0" encoding="utf-8"?>
<connections xmlns="http://schemas.openxmlformats.org/spreadsheetml/2006/main">
  <connection id="1" name="katalog" type="6" refreshedVersion="3" background="1">
    <textPr codePage="65001" sourceFile="K:\09. Design\02. Jobs\PL1133 - Antoninek\DESIGN DOCUMENTATION\MOSTY\ST\SST KO 09 05 2008\katalog.txt" decimal="," thousands=" " space="1" consecutive="1" delimiter="_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katalog11" type="6" refreshedVersion="3" background="1">
    <textPr codePage="65001" sourceFile="K:\09. Design\02. Jobs\PL1133 - Antoninek\DESIGN DOCUMENTATION\MOSTY\ST\SST KO 09 05 2008\katalog.txt" decimal="," thousands=" " delimiter="_">
      <textFields count="2">
        <textField/>
        <textField/>
      </textFields>
    </textPr>
  </connection>
  <connection id="3" name="katalog21" type="6" refreshedVersion="3" background="1" saveData="1">
    <textPr codePage="65001" sourceFile="K:\09. Design\02. Jobs\PL1133 - Antoninek\DESIGN DOCUMENTATION\MOSTY\ST\SST KO 09 05 2008\katalog.txt" decimal="," thousands=" " space="1" consecutive="1" delimiter="_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katalog21111" type="6" refreshedVersion="3" background="1" saveData="1">
    <textPr codePage="65001" sourceFile="K:\09. Design\02. Jobs\PL1133 - Antoninek\DESIGN DOCUMENTATION\MOSTY\ST\SST KO 09 05 2008\katalog.txt" decimal="," thousands=" " space="1" consecutive="1" delimiter="_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<sst xmlns="http://schemas.openxmlformats.org/spreadsheetml/2006/main" count="84" uniqueCount="67">
  <si>
    <t>Nr</t>
  </si>
  <si>
    <t>Jednostka</t>
  </si>
  <si>
    <t>LP.</t>
  </si>
  <si>
    <t>rys.</t>
  </si>
  <si>
    <t>Specyfikacji</t>
  </si>
  <si>
    <t>Technicznej</t>
  </si>
  <si>
    <t>nazwa</t>
  </si>
  <si>
    <t>ilość</t>
  </si>
  <si>
    <t>Cena jednostkowa</t>
  </si>
  <si>
    <t>zł/jedn.</t>
  </si>
  <si>
    <t>Wartość</t>
  </si>
  <si>
    <t>zł</t>
  </si>
  <si>
    <t>szt.</t>
  </si>
  <si>
    <t>m2</t>
  </si>
  <si>
    <t>wyliczenie</t>
  </si>
  <si>
    <t>Wyszczególnienie elementów do naprawy</t>
  </si>
  <si>
    <t>Balustrady i Bariery</t>
  </si>
  <si>
    <t>Urządzenia  dylatacyjne</t>
  </si>
  <si>
    <t>4*7</t>
  </si>
  <si>
    <t>X</t>
  </si>
  <si>
    <t>M.20.54.01</t>
  </si>
  <si>
    <t>M.20.53.03</t>
  </si>
  <si>
    <t>M.18.07.03</t>
  </si>
  <si>
    <t>Demontaż betonu kotwiącego dylatacji w obrębie chodników chodnikowych regulacja urządzeń i ponowny montaż</t>
  </si>
  <si>
    <t xml:space="preserve">kpl </t>
  </si>
  <si>
    <t xml:space="preserve">Razm WD-0 </t>
  </si>
  <si>
    <t>Odtworzenie nawierzchnioizolacji wokół naprawianej dylatacji</t>
  </si>
  <si>
    <t>Oczyszczenie do stopnia St 2 elementów o powierzchni ok 1,7 m2</t>
  </si>
  <si>
    <t xml:space="preserve">Malowanie elementów balustrad o powierzchni ok 1,7 m2 zestawem farb z gruntem epoksydowym o działaniu barierowym posiadającym rekomendację IBDiM o trwałości powyżej 15 lat. </t>
  </si>
  <si>
    <t>LP</t>
  </si>
  <si>
    <t>Szt.</t>
  </si>
  <si>
    <t>Dł og.          [m]</t>
  </si>
  <si>
    <t>dł.             [m]</t>
  </si>
  <si>
    <t># 20x20 cm l=650</t>
  </si>
  <si>
    <t>Pole jedn. [m2]</t>
  </si>
  <si>
    <t>Objętość ogółem   [m3]</t>
  </si>
  <si>
    <t>Dylina dolna</t>
  </si>
  <si>
    <t>Dylina górna</t>
  </si>
  <si>
    <t>chodnik</t>
  </si>
  <si>
    <t>Opierzenie przyczółka boczne</t>
  </si>
  <si>
    <t>Opierzenie przyczółka przód</t>
  </si>
  <si>
    <t>Opierzenie przyczółka el pionowe</t>
  </si>
  <si>
    <t>Balustrada poręcz</t>
  </si>
  <si>
    <t>Kantówka # 12x12 cm l=145 cm</t>
  </si>
  <si>
    <t>Balustrada słupki</t>
  </si>
  <si>
    <t>Kantówka # 12x12 cm l=135 cm</t>
  </si>
  <si>
    <t>Podłużne elementy chodnika</t>
  </si>
  <si>
    <t>Przeciągi poręczy</t>
  </si>
  <si>
    <t>Bale gr.5 cm szer 12 cm</t>
  </si>
  <si>
    <t>Przeznaczenie</t>
  </si>
  <si>
    <t xml:space="preserve">ZESTAWIENIE CENOWE </t>
  </si>
  <si>
    <t>OGÓŁEM ZA CAŁOŚĆ ZAMÓWIENIA :</t>
  </si>
  <si>
    <t xml:space="preserve">Drewno sosnowe impregnowane </t>
  </si>
  <si>
    <t>Bale gr.10 cm szer.15 cm</t>
  </si>
  <si>
    <t>Bale gr.5 cm szer. 15 cm</t>
  </si>
  <si>
    <t>Kantówka # 12x12 cm l=420 cm</t>
  </si>
  <si>
    <t>Kantówka # 12x12 cm l=300 cm</t>
  </si>
  <si>
    <t xml:space="preserve">Kantówka # 12x12 cm l=540 cm </t>
  </si>
  <si>
    <t>Kantówka # 12x12 cm l=460 cm</t>
  </si>
  <si>
    <t>Wartość brutto /kol.8 x kol.9/</t>
  </si>
  <si>
    <t>Cena jedn. brutto za  m3</t>
  </si>
  <si>
    <t># 20x20 cm l=560</t>
  </si>
  <si>
    <t>Poprzecznice długie</t>
  </si>
  <si>
    <t>Poprzecznice krótkie</t>
  </si>
  <si>
    <t>…………………………</t>
  </si>
  <si>
    <t>podpis</t>
  </si>
  <si>
    <t xml:space="preserve">Załącznik nr 2 do Zapytania o cenę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</si>
</sst>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"/>
    <numFmt numFmtId="166" formatCode="0.0"/>
  </numFmts>
  <fonts count="36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PL Times New Roman"/>
    </font>
    <font>
      <b/>
      <sz val="10"/>
      <name val="Times New Roman"/>
      <family val="1"/>
      <charset val="238"/>
    </font>
    <font>
      <sz val="10"/>
      <name val="Pl Courier New"/>
    </font>
    <font>
      <sz val="11"/>
      <color indexed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8"/>
      <color indexed="16"/>
      <name val="Times New Roman"/>
      <family val="1"/>
      <charset val="238"/>
    </font>
    <font>
      <sz val="8"/>
      <color theme="5" tint="-0.249977111117893"/>
      <name val="Times New Roman"/>
      <family val="1"/>
      <charset val="238"/>
    </font>
    <font>
      <sz val="11"/>
      <color rgb="FFFFFF00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i/>
      <sz val="10"/>
      <color theme="1"/>
      <name val="Czcionka tekstu podstawowego"/>
      <charset val="238"/>
    </font>
    <font>
      <b/>
      <sz val="11"/>
      <name val="Czcionka tekstu podstawowego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0" applyNumberFormat="0" applyAlignment="0" applyProtection="0"/>
    <xf numFmtId="0" fontId="12" fillId="29" borderId="11" applyNumberFormat="0" applyAlignment="0" applyProtection="0"/>
    <xf numFmtId="0" fontId="13" fillId="30" borderId="0" applyNumberFormat="0" applyBorder="0" applyAlignment="0" applyProtection="0"/>
    <xf numFmtId="0" fontId="14" fillId="0" borderId="12" applyNumberFormat="0" applyFill="0" applyAlignment="0" applyProtection="0"/>
    <xf numFmtId="0" fontId="15" fillId="31" borderId="13" applyNumberFormat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" fillId="0" borderId="0" applyNumberFormat="0" applyFill="0" applyBorder="0" applyAlignment="0" applyProtection="0"/>
    <xf numFmtId="0" fontId="20" fillId="29" borderId="10" applyNumberFormat="0" applyAlignment="0" applyProtection="0"/>
    <xf numFmtId="0" fontId="6" fillId="0" borderId="1" applyNumberFormat="0" applyFont="0" applyFill="0" applyBorder="0" applyProtection="0">
      <alignment vertical="top" wrapText="1"/>
    </xf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33" borderId="18" applyNumberFormat="0" applyFont="0" applyAlignment="0" applyProtection="0"/>
    <xf numFmtId="0" fontId="25" fillId="34" borderId="0" applyNumberFormat="0" applyBorder="0" applyAlignment="0" applyProtection="0"/>
    <xf numFmtId="164" fontId="9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9" xfId="35" applyFont="1" applyFill="1" applyBorder="1" applyAlignment="1">
      <alignment horizontal="center" vertical="center" wrapText="1"/>
    </xf>
    <xf numFmtId="0" fontId="3" fillId="3" borderId="9" xfId="35" applyFont="1" applyFill="1" applyBorder="1" applyAlignment="1">
      <alignment horizontal="center" vertical="center"/>
    </xf>
    <xf numFmtId="0" fontId="5" fillId="2" borderId="21" xfId="35" applyFont="1" applyFill="1" applyBorder="1" applyAlignment="1">
      <alignment horizontal="center" vertical="center" wrapText="1"/>
    </xf>
    <xf numFmtId="0" fontId="3" fillId="0" borderId="26" xfId="35" applyFont="1" applyBorder="1" applyAlignment="1">
      <alignment horizontal="center" vertical="center"/>
    </xf>
    <xf numFmtId="0" fontId="3" fillId="0" borderId="27" xfId="35" applyFont="1" applyBorder="1" applyAlignment="1">
      <alignment horizontal="center" vertical="center"/>
    </xf>
    <xf numFmtId="0" fontId="3" fillId="0" borderId="28" xfId="35" applyFont="1" applyBorder="1" applyAlignment="1">
      <alignment horizontal="center" vertical="center"/>
    </xf>
    <xf numFmtId="3" fontId="3" fillId="0" borderId="29" xfId="35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/>
    <xf numFmtId="0" fontId="3" fillId="3" borderId="36" xfId="35" applyFont="1" applyFill="1" applyBorder="1" applyAlignment="1">
      <alignment horizontal="center" vertical="center"/>
    </xf>
    <xf numFmtId="0" fontId="3" fillId="3" borderId="23" xfId="35" applyFont="1" applyFill="1" applyBorder="1" applyAlignment="1">
      <alignment horizontal="center" vertical="center"/>
    </xf>
    <xf numFmtId="0" fontId="3" fillId="3" borderId="25" xfId="35" applyFont="1" applyFill="1" applyBorder="1" applyAlignment="1">
      <alignment horizontal="center" vertical="center"/>
    </xf>
    <xf numFmtId="0" fontId="3" fillId="0" borderId="35" xfId="35" applyFont="1" applyBorder="1" applyAlignment="1">
      <alignment horizontal="center" vertical="center"/>
    </xf>
    <xf numFmtId="0" fontId="10" fillId="0" borderId="0" xfId="0" applyFont="1"/>
    <xf numFmtId="0" fontId="10" fillId="36" borderId="0" xfId="0" applyFont="1" applyFill="1"/>
    <xf numFmtId="0" fontId="29" fillId="37" borderId="0" xfId="0" applyFont="1" applyFill="1"/>
    <xf numFmtId="0" fontId="29" fillId="0" borderId="0" xfId="0" applyFont="1"/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vertical="center" wrapText="1"/>
    </xf>
    <xf numFmtId="0" fontId="31" fillId="0" borderId="0" xfId="0" applyFont="1"/>
    <xf numFmtId="0" fontId="3" fillId="0" borderId="3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3" fontId="3" fillId="0" borderId="0" xfId="35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7" fillId="0" borderId="4" xfId="35" applyFont="1" applyFill="1" applyBorder="1" applyAlignment="1">
      <alignment horizontal="left" vertical="center" wrapText="1"/>
    </xf>
    <xf numFmtId="166" fontId="30" fillId="0" borderId="4" xfId="0" applyNumberFormat="1" applyFont="1" applyBorder="1" applyAlignment="1">
      <alignment horizontal="center" vertical="center" wrapText="1"/>
    </xf>
    <xf numFmtId="0" fontId="5" fillId="2" borderId="22" xfId="35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164" fontId="8" fillId="0" borderId="0" xfId="44" applyFont="1" applyBorder="1" applyAlignment="1">
      <alignment horizontal="center" vertical="center"/>
    </xf>
    <xf numFmtId="0" fontId="28" fillId="0" borderId="38" xfId="0" applyFont="1" applyBorder="1" applyAlignment="1">
      <alignment vertical="center" wrapText="1"/>
    </xf>
    <xf numFmtId="0" fontId="3" fillId="3" borderId="19" xfId="35" applyFont="1" applyFill="1" applyBorder="1" applyAlignment="1">
      <alignment horizontal="center" vertical="center"/>
    </xf>
    <xf numFmtId="0" fontId="3" fillId="3" borderId="3" xfId="35" applyFont="1" applyFill="1" applyBorder="1" applyAlignment="1">
      <alignment horizontal="center" vertical="center"/>
    </xf>
    <xf numFmtId="0" fontId="3" fillId="3" borderId="7" xfId="35" applyFont="1" applyFill="1" applyBorder="1" applyAlignment="1">
      <alignment horizontal="center" vertical="center"/>
    </xf>
    <xf numFmtId="165" fontId="3" fillId="3" borderId="24" xfId="35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0" fontId="31" fillId="0" borderId="38" xfId="0" applyFont="1" applyBorder="1"/>
    <xf numFmtId="164" fontId="8" fillId="0" borderId="38" xfId="44" applyFont="1" applyBorder="1" applyAlignment="1">
      <alignment horizontal="center" vertical="center"/>
    </xf>
    <xf numFmtId="164" fontId="3" fillId="0" borderId="40" xfId="44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8" fillId="0" borderId="4" xfId="44" applyFont="1" applyBorder="1" applyAlignment="1">
      <alignment horizontal="right" vertical="center"/>
    </xf>
    <xf numFmtId="164" fontId="8" fillId="0" borderId="42" xfId="44" applyFont="1" applyBorder="1" applyAlignment="1">
      <alignment horizontal="right" vertical="center"/>
    </xf>
    <xf numFmtId="164" fontId="8" fillId="0" borderId="4" xfId="44" applyFont="1" applyBorder="1" applyAlignment="1">
      <alignment horizontal="right" vertical="center" wrapText="1"/>
    </xf>
    <xf numFmtId="164" fontId="3" fillId="0" borderId="42" xfId="44" applyFont="1" applyBorder="1" applyAlignment="1">
      <alignment horizontal="right" vertical="center"/>
    </xf>
    <xf numFmtId="164" fontId="8" fillId="0" borderId="2" xfId="44" applyFont="1" applyBorder="1" applyAlignment="1">
      <alignment horizontal="right" vertical="center"/>
    </xf>
    <xf numFmtId="164" fontId="3" fillId="0" borderId="32" xfId="44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center" vertical="center" wrapText="1"/>
    </xf>
    <xf numFmtId="0" fontId="0" fillId="35" borderId="0" xfId="0" applyFill="1"/>
    <xf numFmtId="0" fontId="3" fillId="38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3" fillId="0" borderId="0" xfId="0" applyFont="1"/>
    <xf numFmtId="0" fontId="33" fillId="0" borderId="4" xfId="0" applyFont="1" applyBorder="1"/>
    <xf numFmtId="0" fontId="0" fillId="39" borderId="43" xfId="0" applyFill="1" applyBorder="1"/>
    <xf numFmtId="0" fontId="0" fillId="39" borderId="44" xfId="0" applyFill="1" applyBorder="1"/>
    <xf numFmtId="0" fontId="33" fillId="0" borderId="25" xfId="0" applyFont="1" applyBorder="1"/>
    <xf numFmtId="0" fontId="33" fillId="0" borderId="7" xfId="0" applyFont="1" applyBorder="1"/>
    <xf numFmtId="0" fontId="33" fillId="0" borderId="7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26" fillId="0" borderId="37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3" fillId="3" borderId="3" xfId="35" applyFont="1" applyFill="1" applyBorder="1" applyAlignment="1">
      <alignment horizontal="center" vertical="center"/>
    </xf>
    <xf numFmtId="0" fontId="3" fillId="3" borderId="7" xfId="35" applyFont="1" applyFill="1" applyBorder="1" applyAlignment="1">
      <alignment horizontal="center" vertical="center"/>
    </xf>
    <xf numFmtId="0" fontId="3" fillId="3" borderId="19" xfId="35" applyFont="1" applyFill="1" applyBorder="1" applyAlignment="1">
      <alignment horizontal="center" vertical="center"/>
    </xf>
    <xf numFmtId="0" fontId="3" fillId="3" borderId="20" xfId="35" applyFont="1" applyFill="1" applyBorder="1" applyAlignment="1">
      <alignment horizontal="center" vertical="center"/>
    </xf>
    <xf numFmtId="0" fontId="3" fillId="3" borderId="30" xfId="35" applyFont="1" applyFill="1" applyBorder="1" applyAlignment="1">
      <alignment horizontal="center" vertical="center"/>
    </xf>
    <xf numFmtId="0" fontId="3" fillId="3" borderId="33" xfId="35" applyFont="1" applyFill="1" applyBorder="1" applyAlignment="1">
      <alignment horizontal="center" vertical="center"/>
    </xf>
    <xf numFmtId="0" fontId="3" fillId="3" borderId="6" xfId="35" applyFont="1" applyFill="1" applyBorder="1" applyAlignment="1">
      <alignment horizontal="center" vertical="center"/>
    </xf>
    <xf numFmtId="165" fontId="3" fillId="3" borderId="31" xfId="35" applyNumberFormat="1" applyFont="1" applyFill="1" applyBorder="1" applyAlignment="1">
      <alignment horizontal="center" vertical="center"/>
    </xf>
    <xf numFmtId="165" fontId="3" fillId="3" borderId="24" xfId="3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39" borderId="44" xfId="0" applyFont="1" applyFill="1" applyBorder="1" applyAlignment="1">
      <alignment horizontal="right"/>
    </xf>
    <xf numFmtId="0" fontId="33" fillId="39" borderId="45" xfId="0" applyFont="1" applyFill="1" applyBorder="1" applyAlignment="1">
      <alignment horizontal="right"/>
    </xf>
    <xf numFmtId="0" fontId="1" fillId="0" borderId="41" xfId="0" applyFont="1" applyBorder="1"/>
    <xf numFmtId="0" fontId="1" fillId="0" borderId="4" xfId="0" applyFont="1" applyBorder="1"/>
    <xf numFmtId="0" fontId="1" fillId="0" borderId="43" xfId="0" applyFont="1" applyBorder="1"/>
    <xf numFmtId="0" fontId="35" fillId="0" borderId="7" xfId="0" applyFont="1" applyBorder="1" applyAlignment="1">
      <alignment horizontal="center" wrapText="1"/>
    </xf>
    <xf numFmtId="0" fontId="1" fillId="0" borderId="6" xfId="0" applyFont="1" applyBorder="1"/>
    <xf numFmtId="0" fontId="1" fillId="0" borderId="5" xfId="0" applyFont="1" applyBorder="1"/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44" builtinId="3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_Slepy_ciechomicka profil" xfId="35"/>
    <cellStyle name="Obliczenia" xfId="36" builtinId="22" customBuiltin="1"/>
    <cellStyle name="Opis" xfId="37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KUMENTACJA%20PROJEKTOWA,%20ZRID\Kosztorys%20Ofertowy\Kosztorys%20ofertowy%20S8%20odc%20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.Zbior"/>
      <sheetName val="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"/>
      <sheetName val="4"/>
      <sheetName val="5"/>
      <sheetName val="6"/>
      <sheetName val="7"/>
      <sheetName val="8"/>
      <sheetName val="9"/>
      <sheetName val="10"/>
      <sheetName val="11"/>
      <sheetName val="12.1"/>
      <sheetName val="12.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 refreshError="1"/>
      <sheetData sheetId="1">
        <row r="28">
          <cell r="G28">
            <v>8606414.4099999983</v>
          </cell>
        </row>
      </sheetData>
      <sheetData sheetId="2">
        <row r="199">
          <cell r="G199">
            <v>102394268.43999997</v>
          </cell>
        </row>
      </sheetData>
      <sheetData sheetId="3">
        <row r="113">
          <cell r="G113">
            <v>4915189.1900000004</v>
          </cell>
        </row>
      </sheetData>
      <sheetData sheetId="4">
        <row r="110">
          <cell r="G110">
            <v>4492683.25</v>
          </cell>
        </row>
      </sheetData>
      <sheetData sheetId="5">
        <row r="109">
          <cell r="G109">
            <v>6366049.5099999988</v>
          </cell>
        </row>
      </sheetData>
      <sheetData sheetId="6">
        <row r="68">
          <cell r="G68">
            <v>375289.39</v>
          </cell>
        </row>
      </sheetData>
      <sheetData sheetId="7">
        <row r="65">
          <cell r="G65">
            <v>714213.4299999997</v>
          </cell>
        </row>
      </sheetData>
      <sheetData sheetId="8">
        <row r="57">
          <cell r="G57">
            <v>631535.75000000012</v>
          </cell>
        </row>
      </sheetData>
      <sheetData sheetId="9">
        <row r="78">
          <cell r="G78">
            <v>3079065.0800000005</v>
          </cell>
        </row>
      </sheetData>
      <sheetData sheetId="10">
        <row r="129">
          <cell r="G129">
            <v>27579529.59999999</v>
          </cell>
        </row>
      </sheetData>
      <sheetData sheetId="11">
        <row r="60">
          <cell r="G60">
            <v>349807.88000000012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queryTables/queryTable1.xml><?xml version="1.0" encoding="utf-8"?>
<queryTable xmlns="http://schemas.openxmlformats.org/spreadsheetml/2006/main" name="katalog_2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katalog_3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SheetLayoutView="100" workbookViewId="0">
      <selection activeCell="D10" sqref="D10"/>
    </sheetView>
  </sheetViews>
  <sheetFormatPr defaultRowHeight="15"/>
  <cols>
    <col min="1" max="1" width="3.875" style="14" customWidth="1"/>
    <col min="2" max="2" width="4.75" style="1" hidden="1" customWidth="1"/>
    <col min="3" max="3" width="11.25" style="2" customWidth="1"/>
    <col min="4" max="4" width="40.875" customWidth="1"/>
    <col min="5" max="5" width="6.625" style="28" customWidth="1"/>
    <col min="6" max="6" width="21" style="28" hidden="1" customWidth="1"/>
    <col min="7" max="7" width="8.75" style="27" customWidth="1"/>
    <col min="8" max="8" width="15.375" customWidth="1"/>
    <col min="9" max="9" width="10.625" customWidth="1"/>
    <col min="12" max="12" width="24.375" customWidth="1"/>
    <col min="14" max="14" width="22.25" customWidth="1"/>
  </cols>
  <sheetData>
    <row r="1" spans="1:11" ht="5.45" customHeight="1" thickBot="1">
      <c r="A1" s="81"/>
      <c r="B1" s="82"/>
      <c r="C1" s="82"/>
      <c r="D1" s="82"/>
      <c r="E1" s="82"/>
      <c r="F1" s="82"/>
      <c r="G1" s="82"/>
      <c r="H1" s="82"/>
      <c r="I1" s="83"/>
    </row>
    <row r="2" spans="1:11" ht="15.6" hidden="1" customHeight="1" thickBot="1">
      <c r="A2" s="84"/>
      <c r="B2" s="85"/>
      <c r="C2" s="85"/>
      <c r="D2" s="85"/>
      <c r="E2" s="85"/>
      <c r="F2" s="85"/>
      <c r="G2" s="85"/>
      <c r="H2" s="85"/>
      <c r="I2" s="86"/>
    </row>
    <row r="3" spans="1:11" ht="15" customHeight="1">
      <c r="A3" s="16"/>
      <c r="B3" s="45" t="s">
        <v>0</v>
      </c>
      <c r="C3" s="45" t="s">
        <v>0</v>
      </c>
      <c r="D3" s="89" t="s">
        <v>15</v>
      </c>
      <c r="E3" s="90" t="s">
        <v>1</v>
      </c>
      <c r="F3" s="91"/>
      <c r="G3" s="92"/>
      <c r="H3" s="8"/>
      <c r="I3" s="41"/>
    </row>
    <row r="4" spans="1:11" ht="15" customHeight="1">
      <c r="A4" s="17" t="s">
        <v>2</v>
      </c>
      <c r="B4" s="87" t="s">
        <v>3</v>
      </c>
      <c r="C4" s="46" t="s">
        <v>4</v>
      </c>
      <c r="D4" s="87"/>
      <c r="E4" s="93" t="s">
        <v>6</v>
      </c>
      <c r="F4" s="93" t="s">
        <v>14</v>
      </c>
      <c r="G4" s="94" t="s">
        <v>7</v>
      </c>
      <c r="H4" s="6" t="s">
        <v>8</v>
      </c>
      <c r="I4" s="48" t="s">
        <v>10</v>
      </c>
      <c r="K4" s="15"/>
    </row>
    <row r="5" spans="1:11" ht="15" customHeight="1">
      <c r="A5" s="18"/>
      <c r="B5" s="88"/>
      <c r="C5" s="47" t="s">
        <v>5</v>
      </c>
      <c r="D5" s="88"/>
      <c r="E5" s="88"/>
      <c r="F5" s="88"/>
      <c r="G5" s="95"/>
      <c r="H5" s="7" t="s">
        <v>9</v>
      </c>
      <c r="I5" s="48" t="s">
        <v>11</v>
      </c>
      <c r="K5" s="22"/>
    </row>
    <row r="6" spans="1:11" ht="14.25" customHeight="1" thickBot="1">
      <c r="A6" s="19">
        <v>1</v>
      </c>
      <c r="B6" s="9"/>
      <c r="C6" s="9">
        <v>2</v>
      </c>
      <c r="D6" s="10">
        <v>3</v>
      </c>
      <c r="E6" s="10">
        <v>4</v>
      </c>
      <c r="F6" s="10">
        <v>5</v>
      </c>
      <c r="G6" s="12">
        <v>6</v>
      </c>
      <c r="H6" s="11">
        <v>6</v>
      </c>
      <c r="I6" s="12">
        <v>7</v>
      </c>
    </row>
    <row r="7" spans="1:11">
      <c r="A7" s="42" t="s">
        <v>19</v>
      </c>
      <c r="B7" s="34"/>
      <c r="C7" s="34" t="s">
        <v>19</v>
      </c>
      <c r="D7" s="58" t="s">
        <v>16</v>
      </c>
      <c r="E7" s="36" t="s">
        <v>19</v>
      </c>
      <c r="F7" s="36"/>
      <c r="G7" s="37" t="s">
        <v>19</v>
      </c>
      <c r="H7" s="59" t="s">
        <v>19</v>
      </c>
      <c r="I7" s="60" t="s">
        <v>19</v>
      </c>
      <c r="K7" s="23"/>
    </row>
    <row r="8" spans="1:11" s="24" customFormat="1" ht="25.5" customHeight="1">
      <c r="A8" s="49">
        <v>4</v>
      </c>
      <c r="B8" s="38"/>
      <c r="C8" s="34" t="s">
        <v>20</v>
      </c>
      <c r="D8" s="39" t="s">
        <v>27</v>
      </c>
      <c r="E8" s="36" t="s">
        <v>13</v>
      </c>
      <c r="F8" s="36">
        <v>70</v>
      </c>
      <c r="G8" s="65">
        <v>1.7</v>
      </c>
      <c r="H8" s="61">
        <v>120</v>
      </c>
      <c r="I8" s="60">
        <f>G8*H8</f>
        <v>204</v>
      </c>
      <c r="K8" s="25"/>
    </row>
    <row r="9" spans="1:11" s="24" customFormat="1" ht="57" customHeight="1">
      <c r="A9" s="49">
        <v>5</v>
      </c>
      <c r="B9" s="38"/>
      <c r="C9" s="38" t="s">
        <v>20</v>
      </c>
      <c r="D9" s="39" t="s">
        <v>28</v>
      </c>
      <c r="E9" s="36" t="s">
        <v>12</v>
      </c>
      <c r="F9" s="36">
        <v>70</v>
      </c>
      <c r="G9" s="65">
        <v>1.7</v>
      </c>
      <c r="H9" s="61">
        <v>90</v>
      </c>
      <c r="I9" s="60">
        <f>G9*H9</f>
        <v>153</v>
      </c>
      <c r="K9" s="25"/>
    </row>
    <row r="10" spans="1:11" s="24" customFormat="1" ht="39" customHeight="1">
      <c r="A10" s="49">
        <v>6</v>
      </c>
      <c r="B10" s="38"/>
      <c r="C10" s="67" t="s">
        <v>21</v>
      </c>
      <c r="D10" s="39" t="s">
        <v>26</v>
      </c>
      <c r="E10" s="36" t="s">
        <v>13</v>
      </c>
      <c r="F10" s="36">
        <v>70</v>
      </c>
      <c r="G10" s="65">
        <v>2</v>
      </c>
      <c r="H10" s="61">
        <v>300</v>
      </c>
      <c r="I10" s="60">
        <f>G10*H10</f>
        <v>600</v>
      </c>
      <c r="K10" s="25"/>
    </row>
    <row r="11" spans="1:11">
      <c r="A11" s="13" t="s">
        <v>19</v>
      </c>
      <c r="B11" s="3"/>
      <c r="C11" s="5" t="s">
        <v>19</v>
      </c>
      <c r="D11" s="57" t="s">
        <v>17</v>
      </c>
      <c r="E11" s="26" t="s">
        <v>19</v>
      </c>
      <c r="F11" s="26"/>
      <c r="G11" s="65" t="s">
        <v>19</v>
      </c>
      <c r="H11" s="63" t="s">
        <v>19</v>
      </c>
      <c r="I11" s="64" t="s">
        <v>19</v>
      </c>
    </row>
    <row r="12" spans="1:11" ht="38.25" customHeight="1">
      <c r="A12" s="42">
        <v>15</v>
      </c>
      <c r="B12" s="35"/>
      <c r="C12" s="34" t="s">
        <v>22</v>
      </c>
      <c r="D12" s="39" t="s">
        <v>23</v>
      </c>
      <c r="E12" s="40" t="s">
        <v>24</v>
      </c>
      <c r="F12" s="36" t="s">
        <v>18</v>
      </c>
      <c r="G12" s="65">
        <v>2</v>
      </c>
      <c r="H12" s="61">
        <v>12000</v>
      </c>
      <c r="I12" s="62">
        <f t="shared" ref="I12" si="0">G12*H12</f>
        <v>24000</v>
      </c>
      <c r="K12" s="21"/>
    </row>
    <row r="13" spans="1:11" ht="29.25" customHeight="1" thickBot="1">
      <c r="A13" s="50"/>
      <c r="B13" s="51"/>
      <c r="C13" s="52"/>
      <c r="D13" s="44"/>
      <c r="E13" s="53"/>
      <c r="F13" s="54"/>
      <c r="G13" s="54"/>
      <c r="H13" s="55" t="s">
        <v>25</v>
      </c>
      <c r="I13" s="56">
        <f>SUM(I7:I12)</f>
        <v>24957</v>
      </c>
      <c r="K13" s="20"/>
    </row>
    <row r="14" spans="1:11" ht="29.25" customHeight="1">
      <c r="A14" s="31"/>
      <c r="B14" s="4"/>
      <c r="C14" s="5"/>
      <c r="D14" s="29"/>
      <c r="E14" s="32"/>
      <c r="F14" s="30"/>
      <c r="G14" s="30"/>
      <c r="H14" s="43"/>
      <c r="I14" s="33"/>
      <c r="K14" s="20"/>
    </row>
    <row r="21" spans="9:9">
      <c r="I21" s="66"/>
    </row>
  </sheetData>
  <mergeCells count="7">
    <mergeCell ref="A1:I2"/>
    <mergeCell ref="B4:B5"/>
    <mergeCell ref="D3:D5"/>
    <mergeCell ref="E3:G3"/>
    <mergeCell ref="E4:E5"/>
    <mergeCell ref="F4:F5"/>
    <mergeCell ref="G4:G5"/>
  </mergeCells>
  <phoneticPr fontId="0" type="noConversion"/>
  <printOptions horizontalCentered="1"/>
  <pageMargins left="0.98425196850393704" right="0.59055118110236227" top="0.98425196850393704" bottom="0.98425196850393704" header="0.51181102362204722" footer="0.51181102362204722"/>
  <pageSetup paperSize="9" scale="80" fitToHeight="0" orientation="portrait" horizontalDpi="4294967294" r:id="rId1"/>
  <headerFooter alignWithMargins="0">
    <oddHeader>&amp;R&amp;"-,Kursywa"Kosztorys inwestorski</oddHeader>
    <oddFooter>&amp;L&amp;"Czcionka tekstu podstawowego,Kursywa"&amp;10ODCINEK DROGI KRAJOWEJ NR 50 OD KM 0+000 DO KM 15+100 - OBWODNICA ŻYRARDOWA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topLeftCell="B1" workbookViewId="0">
      <selection activeCell="E24" sqref="E24"/>
    </sheetView>
  </sheetViews>
  <sheetFormatPr defaultRowHeight="14.25"/>
  <cols>
    <col min="3" max="4" width="30.25" customWidth="1"/>
    <col min="5" max="5" width="9.625" customWidth="1"/>
    <col min="6" max="6" width="10.25" customWidth="1"/>
    <col min="7" max="7" width="8.625" customWidth="1"/>
    <col min="8" max="8" width="15.25" customWidth="1"/>
    <col min="9" max="9" width="16.375" customWidth="1"/>
    <col min="10" max="10" width="19.375" customWidth="1"/>
    <col min="11" max="11" width="19.5" customWidth="1"/>
  </cols>
  <sheetData>
    <row r="2" spans="2:16">
      <c r="J2" s="96" t="s">
        <v>66</v>
      </c>
      <c r="K2" s="96"/>
    </row>
    <row r="3" spans="2:16" ht="15">
      <c r="C3" s="70" t="s">
        <v>50</v>
      </c>
    </row>
    <row r="4" spans="2:16"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</row>
    <row r="5" spans="2:16" ht="30">
      <c r="B5" s="74" t="s">
        <v>29</v>
      </c>
      <c r="C5" s="75" t="s">
        <v>52</v>
      </c>
      <c r="D5" s="75" t="s">
        <v>49</v>
      </c>
      <c r="E5" s="78" t="s">
        <v>30</v>
      </c>
      <c r="F5" s="76" t="s">
        <v>32</v>
      </c>
      <c r="G5" s="76" t="s">
        <v>31</v>
      </c>
      <c r="H5" s="76" t="s">
        <v>34</v>
      </c>
      <c r="I5" s="77" t="s">
        <v>35</v>
      </c>
      <c r="J5" s="76" t="s">
        <v>60</v>
      </c>
      <c r="K5" s="76" t="s">
        <v>59</v>
      </c>
      <c r="N5" s="79"/>
    </row>
    <row r="6" spans="2:16" ht="15">
      <c r="B6" s="99">
        <v>1</v>
      </c>
      <c r="C6" s="100" t="s">
        <v>33</v>
      </c>
      <c r="D6" s="100" t="s">
        <v>62</v>
      </c>
      <c r="E6" s="100">
        <v>20</v>
      </c>
      <c r="F6" s="100">
        <v>6.5</v>
      </c>
      <c r="G6" s="100">
        <f t="shared" ref="G6" si="0">E6*F6</f>
        <v>130</v>
      </c>
      <c r="H6" s="100">
        <v>0.04</v>
      </c>
      <c r="I6" s="101">
        <f>G6*H6</f>
        <v>5.2</v>
      </c>
      <c r="J6" s="102"/>
      <c r="K6" s="76"/>
    </row>
    <row r="7" spans="2:16">
      <c r="B7" s="99">
        <v>2</v>
      </c>
      <c r="C7" s="100" t="s">
        <v>61</v>
      </c>
      <c r="D7" s="100" t="s">
        <v>63</v>
      </c>
      <c r="E7" s="100">
        <v>56</v>
      </c>
      <c r="F7" s="100">
        <v>5.6</v>
      </c>
      <c r="G7" s="100">
        <f t="shared" ref="G7:G14" si="1">E7*F7</f>
        <v>313.59999999999997</v>
      </c>
      <c r="H7" s="100">
        <v>0.04</v>
      </c>
      <c r="I7" s="101">
        <f>G7*H7</f>
        <v>12.543999999999999</v>
      </c>
      <c r="J7" s="100"/>
      <c r="K7" s="68"/>
    </row>
    <row r="8" spans="2:16">
      <c r="B8" s="99">
        <v>3</v>
      </c>
      <c r="C8" s="100" t="s">
        <v>53</v>
      </c>
      <c r="D8" s="100" t="s">
        <v>36</v>
      </c>
      <c r="E8" s="100">
        <v>1</v>
      </c>
      <c r="F8" s="100">
        <v>36.5</v>
      </c>
      <c r="G8" s="100">
        <f t="shared" si="1"/>
        <v>36.5</v>
      </c>
      <c r="H8" s="100">
        <f>0.1*5.75</f>
        <v>0.57500000000000007</v>
      </c>
      <c r="I8" s="101">
        <f t="shared" ref="I8:I9" si="2">G8*H8</f>
        <v>20.987500000000001</v>
      </c>
      <c r="J8" s="100"/>
      <c r="K8" s="68"/>
    </row>
    <row r="9" spans="2:16">
      <c r="B9" s="99">
        <v>4</v>
      </c>
      <c r="C9" s="100" t="s">
        <v>54</v>
      </c>
      <c r="D9" s="100" t="s">
        <v>37</v>
      </c>
      <c r="E9" s="100">
        <v>1</v>
      </c>
      <c r="F9" s="100">
        <v>36.5</v>
      </c>
      <c r="G9" s="100">
        <f t="shared" si="1"/>
        <v>36.5</v>
      </c>
      <c r="H9" s="100">
        <f>0.05*4.7</f>
        <v>0.23500000000000001</v>
      </c>
      <c r="I9" s="101">
        <f t="shared" si="2"/>
        <v>8.5775000000000006</v>
      </c>
      <c r="J9" s="100"/>
      <c r="K9" s="68"/>
      <c r="P9">
        <f>36.5/0.5</f>
        <v>73</v>
      </c>
    </row>
    <row r="10" spans="2:16">
      <c r="B10" s="99">
        <v>5</v>
      </c>
      <c r="C10" s="100" t="s">
        <v>54</v>
      </c>
      <c r="D10" s="100" t="s">
        <v>38</v>
      </c>
      <c r="E10" s="100">
        <v>1</v>
      </c>
      <c r="F10" s="100">
        <v>36.5</v>
      </c>
      <c r="G10" s="100">
        <f t="shared" si="1"/>
        <v>36.5</v>
      </c>
      <c r="H10" s="100">
        <f>0.05*2*0.47</f>
        <v>4.7E-2</v>
      </c>
      <c r="I10" s="101">
        <f t="shared" ref="I10:I13" si="3">G10*H10</f>
        <v>1.7155</v>
      </c>
      <c r="J10" s="100"/>
      <c r="K10" s="68"/>
    </row>
    <row r="11" spans="2:16">
      <c r="B11" s="99">
        <v>6</v>
      </c>
      <c r="C11" s="100" t="s">
        <v>54</v>
      </c>
      <c r="D11" s="100" t="s">
        <v>39</v>
      </c>
      <c r="E11" s="100">
        <v>4</v>
      </c>
      <c r="F11" s="100">
        <v>3</v>
      </c>
      <c r="G11" s="100">
        <f t="shared" si="1"/>
        <v>12</v>
      </c>
      <c r="H11" s="100">
        <f>2.5*0.05</f>
        <v>0.125</v>
      </c>
      <c r="I11" s="101">
        <f t="shared" si="3"/>
        <v>1.5</v>
      </c>
      <c r="J11" s="100"/>
      <c r="K11" s="68"/>
    </row>
    <row r="12" spans="2:16">
      <c r="B12" s="99">
        <v>7</v>
      </c>
      <c r="C12" s="100" t="s">
        <v>48</v>
      </c>
      <c r="D12" s="100" t="s">
        <v>47</v>
      </c>
      <c r="E12" s="100">
        <v>4</v>
      </c>
      <c r="F12" s="100">
        <v>40</v>
      </c>
      <c r="G12" s="100">
        <f t="shared" si="1"/>
        <v>160</v>
      </c>
      <c r="H12" s="100">
        <f>0.05*0.12</f>
        <v>6.0000000000000001E-3</v>
      </c>
      <c r="I12" s="101">
        <f t="shared" ref="I12" si="4">G12*H12</f>
        <v>0.96</v>
      </c>
      <c r="J12" s="100"/>
      <c r="K12" s="68"/>
    </row>
    <row r="13" spans="2:16">
      <c r="B13" s="99">
        <v>8</v>
      </c>
      <c r="C13" s="100" t="s">
        <v>57</v>
      </c>
      <c r="D13" s="100" t="s">
        <v>40</v>
      </c>
      <c r="E13" s="100">
        <v>48</v>
      </c>
      <c r="F13" s="100">
        <v>5.6</v>
      </c>
      <c r="G13" s="100">
        <f t="shared" si="1"/>
        <v>268.79999999999995</v>
      </c>
      <c r="H13" s="100">
        <f t="shared" ref="H13:H18" si="5">0.12*0.12</f>
        <v>1.44E-2</v>
      </c>
      <c r="I13" s="101">
        <f t="shared" si="3"/>
        <v>3.8707199999999991</v>
      </c>
      <c r="J13" s="100"/>
      <c r="K13" s="68"/>
    </row>
    <row r="14" spans="2:16">
      <c r="B14" s="99">
        <v>9</v>
      </c>
      <c r="C14" s="100" t="s">
        <v>56</v>
      </c>
      <c r="D14" s="100" t="s">
        <v>41</v>
      </c>
      <c r="E14" s="100">
        <v>30</v>
      </c>
      <c r="F14" s="100">
        <v>2.5</v>
      </c>
      <c r="G14" s="100">
        <f t="shared" si="1"/>
        <v>75</v>
      </c>
      <c r="H14" s="100">
        <f t="shared" si="5"/>
        <v>1.44E-2</v>
      </c>
      <c r="I14" s="101">
        <f t="shared" ref="I14:I15" si="6">G14*H14</f>
        <v>1.08</v>
      </c>
      <c r="J14" s="100"/>
      <c r="K14" s="68"/>
    </row>
    <row r="15" spans="2:16">
      <c r="B15" s="99">
        <v>10</v>
      </c>
      <c r="C15" s="100" t="s">
        <v>55</v>
      </c>
      <c r="D15" s="100" t="s">
        <v>42</v>
      </c>
      <c r="E15" s="100">
        <v>2</v>
      </c>
      <c r="F15" s="100">
        <f>36.5+2.6*2+4.3</f>
        <v>46</v>
      </c>
      <c r="G15" s="100">
        <f t="shared" ref="G15" si="7">E15*F15</f>
        <v>92</v>
      </c>
      <c r="H15" s="100">
        <f t="shared" si="5"/>
        <v>1.44E-2</v>
      </c>
      <c r="I15" s="101">
        <f t="shared" si="6"/>
        <v>1.3248</v>
      </c>
      <c r="J15" s="100"/>
      <c r="K15" s="68"/>
    </row>
    <row r="16" spans="2:16">
      <c r="B16" s="99">
        <v>11</v>
      </c>
      <c r="C16" s="100" t="s">
        <v>43</v>
      </c>
      <c r="D16" s="100" t="s">
        <v>44</v>
      </c>
      <c r="E16" s="100">
        <v>38</v>
      </c>
      <c r="F16" s="100">
        <v>1.45</v>
      </c>
      <c r="G16" s="100">
        <f t="shared" ref="G16" si="8">E16*F16</f>
        <v>55.1</v>
      </c>
      <c r="H16" s="100">
        <f t="shared" si="5"/>
        <v>1.44E-2</v>
      </c>
      <c r="I16" s="101">
        <f t="shared" ref="I16" si="9">G16*H16</f>
        <v>0.79344000000000003</v>
      </c>
      <c r="J16" s="100"/>
      <c r="K16" s="68"/>
    </row>
    <row r="17" spans="2:11">
      <c r="B17" s="99">
        <v>12</v>
      </c>
      <c r="C17" s="100" t="s">
        <v>45</v>
      </c>
      <c r="D17" s="100" t="s">
        <v>44</v>
      </c>
      <c r="E17" s="100">
        <v>38</v>
      </c>
      <c r="F17" s="100">
        <v>1.35</v>
      </c>
      <c r="G17" s="100">
        <f t="shared" ref="G17" si="10">E17*F17</f>
        <v>51.300000000000004</v>
      </c>
      <c r="H17" s="100">
        <f t="shared" si="5"/>
        <v>1.44E-2</v>
      </c>
      <c r="I17" s="101">
        <f t="shared" ref="I17" si="11">G17*H17</f>
        <v>0.73872000000000004</v>
      </c>
      <c r="J17" s="100"/>
      <c r="K17" s="68"/>
    </row>
    <row r="18" spans="2:11">
      <c r="B18" s="99">
        <v>13</v>
      </c>
      <c r="C18" s="103" t="s">
        <v>58</v>
      </c>
      <c r="D18" s="103" t="s">
        <v>46</v>
      </c>
      <c r="E18" s="103">
        <v>4</v>
      </c>
      <c r="F18" s="103">
        <v>40</v>
      </c>
      <c r="G18" s="103">
        <f>E18*F18</f>
        <v>160</v>
      </c>
      <c r="H18" s="103">
        <f t="shared" si="5"/>
        <v>1.44E-2</v>
      </c>
      <c r="I18" s="104">
        <f t="shared" ref="I18" si="12">G18*H18</f>
        <v>2.3039999999999998</v>
      </c>
      <c r="J18" s="103"/>
      <c r="K18" s="68"/>
    </row>
    <row r="19" spans="2:11" ht="32.25" customHeight="1">
      <c r="B19" s="72"/>
      <c r="C19" s="73"/>
      <c r="D19" s="73"/>
      <c r="E19" s="73"/>
      <c r="F19" s="73"/>
      <c r="G19" s="73"/>
      <c r="H19" s="97" t="s">
        <v>51</v>
      </c>
      <c r="I19" s="97"/>
      <c r="J19" s="98"/>
      <c r="K19" s="71">
        <f>SUM(K6:K18)</f>
        <v>0</v>
      </c>
    </row>
    <row r="23" spans="2:11">
      <c r="J23" t="s">
        <v>64</v>
      </c>
    </row>
    <row r="24" spans="2:11">
      <c r="J24" s="80" t="s">
        <v>65</v>
      </c>
    </row>
  </sheetData>
  <mergeCells count="2">
    <mergeCell ref="J2:K2"/>
    <mergeCell ref="H19:J19"/>
  </mergeCells>
  <phoneticPr fontId="32" type="noConversion"/>
  <pageMargins left="0.7" right="0.7" top="0.75" bottom="0.75" header="0.3" footer="0.3"/>
  <pageSetup paperSize="8" scale="83" orientation="landscape" horizontalDpi="4294967293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Dodatki do obok</vt:lpstr>
      <vt:lpstr>Zestawienie materiałów</vt:lpstr>
      <vt:lpstr>'Dodatki do obok'!katalog_2</vt:lpstr>
      <vt:lpstr>'Dodatki do obok'!katalog_3</vt:lpstr>
      <vt:lpstr>'Dodatki do obok'!Obszar_wydruku</vt:lpstr>
      <vt:lpstr>'Dodatki do obok'!Tytuły_wydruku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</dc:creator>
  <cp:lastModifiedBy>Fundusze</cp:lastModifiedBy>
  <cp:lastPrinted>2023-08-16T08:29:37Z</cp:lastPrinted>
  <dcterms:created xsi:type="dcterms:W3CDTF">2008-05-15T13:17:11Z</dcterms:created>
  <dcterms:modified xsi:type="dcterms:W3CDTF">2023-08-17T10:35:08Z</dcterms:modified>
</cp:coreProperties>
</file>